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835"/>
  </bookViews>
  <sheets>
    <sheet name="NAAMSA Analysis" sheetId="5" r:id="rId1"/>
  </sheets>
  <definedNames>
    <definedName name="_xlnm.Print_Area" localSheetId="0">'NAAMSA Analysis'!$A$1:$H$47</definedName>
  </definedNames>
  <calcPr calcId="144525"/>
</workbook>
</file>

<file path=xl/calcChain.xml><?xml version="1.0" encoding="utf-8"?>
<calcChain xmlns="http://schemas.openxmlformats.org/spreadsheetml/2006/main">
  <c r="C5" i="5" l="1"/>
  <c r="B5" i="5"/>
  <c r="C8" i="5"/>
  <c r="B8" i="5"/>
  <c r="D45" i="5"/>
  <c r="C45" i="5" s="1"/>
  <c r="C47" i="5" s="1"/>
  <c r="C44" i="5"/>
  <c r="D39" i="5"/>
  <c r="C39" i="5" s="1"/>
  <c r="C38" i="5"/>
  <c r="C32" i="5"/>
  <c r="D33" i="5"/>
  <c r="C33" i="5" s="1"/>
  <c r="C35" i="5" s="1"/>
  <c r="H19" i="5"/>
  <c r="G19" i="5"/>
  <c r="C28" i="5"/>
  <c r="E26" i="5"/>
  <c r="E25" i="5"/>
  <c r="C11" i="5"/>
  <c r="C12" i="5" s="1"/>
  <c r="B11" i="5"/>
  <c r="B12" i="5" s="1"/>
  <c r="C7" i="5"/>
  <c r="B7" i="5"/>
  <c r="C41" i="5" l="1"/>
</calcChain>
</file>

<file path=xl/sharedStrings.xml><?xml version="1.0" encoding="utf-8"?>
<sst xmlns="http://schemas.openxmlformats.org/spreadsheetml/2006/main" count="55" uniqueCount="30">
  <si>
    <t>Revenue</t>
  </si>
  <si>
    <t>Other</t>
  </si>
  <si>
    <t>Exports</t>
  </si>
  <si>
    <t>Imports</t>
  </si>
  <si>
    <t>Factor</t>
  </si>
  <si>
    <t>12/13 Tariff Published</t>
  </si>
  <si>
    <t>Tariff Change</t>
  </si>
  <si>
    <t>12/13 Vol</t>
  </si>
  <si>
    <t>13/14 Vol</t>
  </si>
  <si>
    <t>NAAMSA Volumes</t>
  </si>
  <si>
    <t>From NPA Schedule 30th Nov</t>
  </si>
  <si>
    <t>NPA 13/14 Vol</t>
  </si>
  <si>
    <t>Calculated Tariff</t>
  </si>
  <si>
    <t>NAAMSA 2012 Vol</t>
  </si>
  <si>
    <t>NAAMSA 2013 Vol</t>
  </si>
  <si>
    <t xml:space="preserve">13/14 Proposed Tariff RoadShow  </t>
  </si>
  <si>
    <t>Tariff ito Schedule of 30th Nov</t>
  </si>
  <si>
    <t>Calendar 2013</t>
  </si>
  <si>
    <t>12/13 Revenue Rm</t>
  </si>
  <si>
    <t>13/14 Revenue Rm</t>
  </si>
  <si>
    <t>Fri 30th Nov Schedule -&gt;</t>
  </si>
  <si>
    <t>Holding ratio Export:Import Tariff 1:2</t>
  </si>
  <si>
    <t>NPA's Proposed Tariff for 13/14 ito Sched 30 Nov 12</t>
  </si>
  <si>
    <t>Calculating Tariff so that Export:Import Tariff = 1:2</t>
  </si>
  <si>
    <t>(Factor held constant)</t>
  </si>
  <si>
    <t>Ratio</t>
  </si>
  <si>
    <t>&lt;- Listed in 13/14 Proposed Tariff Book</t>
  </si>
  <si>
    <t>Using NPA Volumes &amp; Tariffs, first calculate the "Factor":-</t>
  </si>
  <si>
    <t>Schedule 3</t>
  </si>
  <si>
    <t>NPA 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</si>
</sst>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quotePrefix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66" fontId="4" fillId="0" borderId="3" xfId="1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166" fontId="0" fillId="0" borderId="2" xfId="1" applyNumberFormat="1" applyFont="1" applyBorder="1" applyAlignment="1">
      <alignment horizontal="right" vertical="center" wrapText="1"/>
    </xf>
    <xf numFmtId="166" fontId="0" fillId="0" borderId="3" xfId="1" applyNumberFormat="1" applyFont="1" applyBorder="1" applyAlignment="1">
      <alignment horizontal="right" vertical="center" wrapText="1"/>
    </xf>
    <xf numFmtId="166" fontId="0" fillId="0" borderId="4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 vertical="center" wrapText="1"/>
    </xf>
    <xf numFmtId="164" fontId="7" fillId="4" borderId="8" xfId="1" applyNumberFormat="1" applyFont="1" applyFill="1" applyBorder="1" applyAlignment="1">
      <alignment horizontal="right" vertical="center" wrapText="1"/>
    </xf>
    <xf numFmtId="164" fontId="7" fillId="4" borderId="6" xfId="1" applyNumberFormat="1" applyFont="1" applyFill="1" applyBorder="1" applyAlignment="1">
      <alignment horizontal="right" vertical="center" wrapText="1"/>
    </xf>
    <xf numFmtId="166" fontId="7" fillId="4" borderId="9" xfId="1" applyNumberFormat="1" applyFont="1" applyFill="1" applyBorder="1" applyAlignment="1">
      <alignment horizontal="right" vertical="center" wrapText="1"/>
    </xf>
    <xf numFmtId="166" fontId="7" fillId="2" borderId="9" xfId="1" applyNumberFormat="1" applyFont="1" applyFill="1" applyBorder="1" applyAlignment="1">
      <alignment horizontal="right" vertical="center" wrapText="1"/>
    </xf>
    <xf numFmtId="166" fontId="7" fillId="3" borderId="9" xfId="1" applyNumberFormat="1" applyFont="1" applyFill="1" applyBorder="1" applyAlignment="1">
      <alignment horizontal="right" vertical="center" wrapText="1"/>
    </xf>
    <xf numFmtId="0" fontId="2" fillId="0" borderId="0" xfId="0" quotePrefix="1" applyFont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166" fontId="4" fillId="0" borderId="2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166" fontId="4" fillId="0" borderId="4" xfId="1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7" fillId="2" borderId="5" xfId="1" applyNumberFormat="1" applyFont="1" applyFill="1" applyBorder="1" applyAlignment="1">
      <alignment horizontal="right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4" fillId="4" borderId="2" xfId="1" applyNumberFormat="1" applyFont="1" applyFill="1" applyBorder="1" applyAlignment="1">
      <alignment horizontal="right" vertical="center"/>
    </xf>
    <xf numFmtId="166" fontId="4" fillId="4" borderId="3" xfId="1" applyNumberFormat="1" applyFont="1" applyFill="1" applyBorder="1" applyAlignment="1">
      <alignment horizontal="right" vertical="center"/>
    </xf>
    <xf numFmtId="166" fontId="4" fillId="4" borderId="4" xfId="1" applyNumberFormat="1" applyFont="1" applyFill="1" applyBorder="1" applyAlignment="1">
      <alignment horizontal="right" vertical="center"/>
    </xf>
    <xf numFmtId="166" fontId="5" fillId="4" borderId="1" xfId="1" applyNumberFormat="1" applyFont="1" applyFill="1" applyBorder="1" applyAlignment="1">
      <alignment horizontal="right" vertical="center"/>
    </xf>
    <xf numFmtId="0" fontId="6" fillId="3" borderId="1" xfId="0" quotePrefix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right" vertical="center"/>
    </xf>
    <xf numFmtId="166" fontId="4" fillId="3" borderId="3" xfId="1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166" fontId="5" fillId="3" borderId="1" xfId="1" applyNumberFormat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right" vertical="center"/>
    </xf>
    <xf numFmtId="166" fontId="4" fillId="2" borderId="4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7" fillId="0" borderId="8" xfId="1" applyNumberFormat="1" applyFont="1" applyFill="1" applyBorder="1" applyAlignment="1">
      <alignment horizontal="right" vertical="center" wrapText="1"/>
    </xf>
    <xf numFmtId="164" fontId="7" fillId="0" borderId="6" xfId="1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5" borderId="0" xfId="0" applyFill="1" applyAlignment="1">
      <alignment horizontal="right" vertical="center" wrapText="1"/>
    </xf>
    <xf numFmtId="0" fontId="0" fillId="5" borderId="1" xfId="0" applyFill="1" applyBorder="1" applyAlignment="1">
      <alignment vertical="center" wrapText="1"/>
    </xf>
    <xf numFmtId="166" fontId="7" fillId="5" borderId="1" xfId="1" applyNumberFormat="1" applyFont="1" applyFill="1" applyBorder="1" applyAlignment="1">
      <alignment vertical="center" wrapText="1"/>
    </xf>
    <xf numFmtId="166" fontId="2" fillId="5" borderId="1" xfId="1" applyNumberFormat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2" fontId="0" fillId="5" borderId="0" xfId="0" applyNumberFormat="1" applyFill="1"/>
    <xf numFmtId="0" fontId="3" fillId="5" borderId="0" xfId="0" applyFont="1" applyFill="1"/>
    <xf numFmtId="0" fontId="9" fillId="0" borderId="0" xfId="0" applyFont="1"/>
    <xf numFmtId="16" fontId="6" fillId="4" borderId="1" xfId="0" quotePrefix="1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166" fontId="7" fillId="0" borderId="0" xfId="1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8CCE3"/>
      <rgbColor rgb="00365F91"/>
      <rgbColor rgb="00528DD4"/>
      <rgbColor rgb="00365F9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K35" sqref="K35"/>
    </sheetView>
  </sheetViews>
  <sheetFormatPr defaultRowHeight="12.75" x14ac:dyDescent="0.2"/>
  <cols>
    <col min="1" max="1" width="26" customWidth="1"/>
    <col min="2" max="2" width="11.28515625" bestFit="1" customWidth="1"/>
    <col min="3" max="3" width="12.28515625" bestFit="1" customWidth="1"/>
    <col min="4" max="4" width="13.85546875" customWidth="1"/>
    <col min="5" max="5" width="12" customWidth="1"/>
    <col min="6" max="6" width="1.42578125" customWidth="1"/>
    <col min="7" max="7" width="10.85546875" customWidth="1"/>
    <col min="8" max="8" width="11" customWidth="1"/>
  </cols>
  <sheetData>
    <row r="1" spans="1:10" ht="32.25" customHeight="1" x14ac:dyDescent="0.4">
      <c r="A1" s="81" t="s">
        <v>28</v>
      </c>
    </row>
    <row r="2" spans="1:10" ht="15" customHeight="1" x14ac:dyDescent="0.4">
      <c r="A2" s="81"/>
    </row>
    <row r="3" spans="1:10" x14ac:dyDescent="0.2">
      <c r="A3" s="1"/>
      <c r="B3" s="66" t="s">
        <v>2</v>
      </c>
      <c r="C3" s="66" t="s">
        <v>3</v>
      </c>
      <c r="D3" s="1"/>
      <c r="E3" s="4"/>
      <c r="F3" s="1"/>
      <c r="G3" s="1"/>
      <c r="H3" s="1"/>
    </row>
    <row r="4" spans="1:10" x14ac:dyDescent="0.2">
      <c r="A4" s="3" t="s">
        <v>5</v>
      </c>
      <c r="B4" s="23">
        <v>102.98</v>
      </c>
      <c r="C4" s="23">
        <v>205.94</v>
      </c>
      <c r="D4" s="1"/>
      <c r="E4" s="1"/>
      <c r="F4" s="1"/>
      <c r="G4" s="1"/>
      <c r="H4" s="1"/>
    </row>
    <row r="5" spans="1:10" x14ac:dyDescent="0.2">
      <c r="A5" s="73" t="s">
        <v>25</v>
      </c>
      <c r="B5" s="74">
        <f>B4/B4</f>
        <v>1</v>
      </c>
      <c r="C5" s="75">
        <f>C4/B4</f>
        <v>1.9998057875315594</v>
      </c>
      <c r="D5" s="1"/>
      <c r="E5" s="1"/>
      <c r="F5" s="1"/>
      <c r="G5" s="1"/>
      <c r="H5" s="1"/>
    </row>
    <row r="6" spans="1:10" ht="25.5" x14ac:dyDescent="0.2">
      <c r="A6" s="33" t="s">
        <v>15</v>
      </c>
      <c r="B6" s="36">
        <v>86.8</v>
      </c>
      <c r="C6" s="23">
        <v>217.06</v>
      </c>
      <c r="D6" s="91" t="s">
        <v>26</v>
      </c>
      <c r="E6" s="92"/>
      <c r="F6" s="1"/>
      <c r="G6" s="1"/>
      <c r="H6" s="1"/>
    </row>
    <row r="7" spans="1:10" ht="13.5" customHeight="1" x14ac:dyDescent="0.2">
      <c r="A7" s="2" t="s">
        <v>6</v>
      </c>
      <c r="B7" s="67">
        <f>(B6-B4)/B4</f>
        <v>-0.15711788696834342</v>
      </c>
      <c r="C7" s="67">
        <f>(C6-C4)/C4</f>
        <v>5.3996309604739265E-2</v>
      </c>
      <c r="D7" s="1"/>
      <c r="E7" s="1"/>
      <c r="F7" s="1"/>
      <c r="G7" s="1"/>
      <c r="H7" s="1"/>
    </row>
    <row r="8" spans="1:10" ht="13.5" customHeight="1" x14ac:dyDescent="0.2">
      <c r="A8" s="73" t="s">
        <v>25</v>
      </c>
      <c r="B8" s="76">
        <f>B6/B6</f>
        <v>1</v>
      </c>
      <c r="C8" s="76">
        <f>C6/B6</f>
        <v>2.5006912442396314</v>
      </c>
      <c r="D8" s="1"/>
      <c r="E8" s="1"/>
      <c r="F8" s="1"/>
      <c r="G8" s="1"/>
      <c r="H8" s="1"/>
    </row>
    <row r="9" spans="1:10" ht="13.5" customHeight="1" x14ac:dyDescent="0.2">
      <c r="A9" s="2"/>
      <c r="B9" s="67"/>
      <c r="C9" s="67"/>
      <c r="D9" s="1"/>
      <c r="E9" s="1"/>
      <c r="F9" s="1"/>
      <c r="G9" s="1"/>
      <c r="H9" s="1"/>
    </row>
    <row r="10" spans="1:10" x14ac:dyDescent="0.2">
      <c r="A10" s="24" t="s">
        <v>20</v>
      </c>
      <c r="B10" s="37">
        <v>-0.33800000000000002</v>
      </c>
      <c r="C10" s="37">
        <v>4.8000000000000001E-2</v>
      </c>
      <c r="D10" s="1"/>
      <c r="E10" s="1"/>
      <c r="F10" s="1"/>
      <c r="G10" s="1"/>
      <c r="H10" s="1"/>
    </row>
    <row r="11" spans="1:10" x14ac:dyDescent="0.2">
      <c r="A11" s="68" t="s">
        <v>16</v>
      </c>
      <c r="B11" s="69">
        <f>(B10*B4+B4)</f>
        <v>68.172760000000011</v>
      </c>
      <c r="C11" s="69">
        <f>(C10*C4+C4)</f>
        <v>215.82512</v>
      </c>
      <c r="D11" s="1"/>
      <c r="E11" s="1"/>
      <c r="F11" s="1"/>
      <c r="G11" s="1"/>
      <c r="H11" s="1"/>
    </row>
    <row r="12" spans="1:10" ht="12.75" customHeight="1" x14ac:dyDescent="0.2">
      <c r="A12" s="77" t="s">
        <v>25</v>
      </c>
      <c r="B12" s="78">
        <f>B11/B11</f>
        <v>1</v>
      </c>
      <c r="C12" s="79">
        <f>C11/B11</f>
        <v>3.1658556878143114</v>
      </c>
      <c r="D12" s="1"/>
      <c r="E12" s="1"/>
      <c r="F12" s="1"/>
      <c r="G12" s="1"/>
      <c r="H12" s="1"/>
    </row>
    <row r="13" spans="1:10" ht="12.75" customHeight="1" x14ac:dyDescent="0.2">
      <c r="A13" s="1"/>
      <c r="C13" s="72"/>
      <c r="D13" s="1"/>
      <c r="E13" s="1"/>
      <c r="F13" s="1"/>
      <c r="G13" s="1"/>
      <c r="H13" s="1"/>
    </row>
    <row r="14" spans="1:10" x14ac:dyDescent="0.2">
      <c r="B14" s="87" t="s">
        <v>10</v>
      </c>
      <c r="C14" s="89"/>
      <c r="D14" s="89"/>
      <c r="E14" s="88"/>
      <c r="F14" s="1"/>
      <c r="G14" s="87" t="s">
        <v>9</v>
      </c>
      <c r="H14" s="88"/>
    </row>
    <row r="15" spans="1:10" ht="22.5" x14ac:dyDescent="0.2">
      <c r="A15" s="5"/>
      <c r="B15" s="11" t="s">
        <v>7</v>
      </c>
      <c r="C15" s="11" t="s">
        <v>18</v>
      </c>
      <c r="D15" s="61" t="s">
        <v>8</v>
      </c>
      <c r="E15" s="11" t="s">
        <v>19</v>
      </c>
      <c r="F15" s="12"/>
      <c r="G15" s="82" t="s">
        <v>29</v>
      </c>
      <c r="H15" s="56" t="s">
        <v>17</v>
      </c>
    </row>
    <row r="16" spans="1:10" x14ac:dyDescent="0.2">
      <c r="A16" s="10" t="s">
        <v>3</v>
      </c>
      <c r="B16" s="9">
        <v>357328</v>
      </c>
      <c r="C16" s="42">
        <v>406</v>
      </c>
      <c r="D16" s="62">
        <v>371962</v>
      </c>
      <c r="E16" s="38">
        <v>444</v>
      </c>
      <c r="F16" s="1"/>
      <c r="G16" s="52">
        <v>362454</v>
      </c>
      <c r="H16" s="57">
        <v>392000</v>
      </c>
      <c r="J16" s="83"/>
    </row>
    <row r="17" spans="1:10" x14ac:dyDescent="0.2">
      <c r="A17" s="10" t="s">
        <v>2</v>
      </c>
      <c r="B17" s="6">
        <v>228290</v>
      </c>
      <c r="C17" s="43">
        <v>109</v>
      </c>
      <c r="D17" s="63">
        <v>212452</v>
      </c>
      <c r="E17" s="39">
        <v>67</v>
      </c>
      <c r="F17" s="1"/>
      <c r="G17" s="53">
        <v>296285</v>
      </c>
      <c r="H17" s="58">
        <v>360000</v>
      </c>
      <c r="J17" s="83"/>
    </row>
    <row r="18" spans="1:10" x14ac:dyDescent="0.2">
      <c r="A18" s="10" t="s">
        <v>1</v>
      </c>
      <c r="B18" s="7">
        <v>24000</v>
      </c>
      <c r="C18" s="44">
        <v>1</v>
      </c>
      <c r="D18" s="64">
        <v>24720</v>
      </c>
      <c r="E18" s="40">
        <v>1</v>
      </c>
      <c r="F18" s="1"/>
      <c r="G18" s="54"/>
      <c r="H18" s="59"/>
      <c r="J18" s="83"/>
    </row>
    <row r="19" spans="1:10" x14ac:dyDescent="0.2">
      <c r="A19" s="5"/>
      <c r="B19" s="8">
        <v>609618</v>
      </c>
      <c r="C19" s="45">
        <v>516</v>
      </c>
      <c r="D19" s="65">
        <v>609134</v>
      </c>
      <c r="E19" s="41">
        <v>512</v>
      </c>
      <c r="F19" s="1"/>
      <c r="G19" s="55">
        <f>SUM(G16:G18)</f>
        <v>658739</v>
      </c>
      <c r="H19" s="60">
        <f>SUM(H16:H18)</f>
        <v>752000</v>
      </c>
      <c r="J19" s="84"/>
    </row>
    <row r="20" spans="1:10" x14ac:dyDescent="0.2">
      <c r="A20" s="5"/>
      <c r="B20" s="1"/>
      <c r="C20" s="1"/>
      <c r="D20" s="1"/>
      <c r="E20" s="1"/>
      <c r="F20" s="1"/>
      <c r="G20" s="1"/>
      <c r="H20" s="1"/>
      <c r="J20" s="84"/>
    </row>
    <row r="21" spans="1:10" x14ac:dyDescent="0.2">
      <c r="A21" s="80" t="s">
        <v>21</v>
      </c>
      <c r="B21" s="77"/>
      <c r="C21" s="1"/>
      <c r="D21" s="1"/>
      <c r="E21" s="1"/>
      <c r="F21" s="1"/>
      <c r="G21" s="1"/>
      <c r="H21" s="1"/>
    </row>
    <row r="22" spans="1:10" x14ac:dyDescent="0.2">
      <c r="B22" s="1"/>
      <c r="C22" s="1"/>
      <c r="D22" s="1"/>
      <c r="E22" s="1"/>
      <c r="F22" s="1"/>
      <c r="G22" s="1"/>
      <c r="H22" s="1"/>
    </row>
    <row r="23" spans="1:10" x14ac:dyDescent="0.2">
      <c r="A23" s="93" t="s">
        <v>27</v>
      </c>
      <c r="B23" s="93"/>
      <c r="C23" s="93"/>
      <c r="D23" s="1"/>
    </row>
    <row r="24" spans="1:10" ht="76.5" x14ac:dyDescent="0.2">
      <c r="A24" s="1"/>
      <c r="B24" s="16" t="s">
        <v>11</v>
      </c>
      <c r="C24" s="16" t="s">
        <v>0</v>
      </c>
      <c r="D24" s="16" t="s">
        <v>22</v>
      </c>
      <c r="E24" s="16" t="s">
        <v>4</v>
      </c>
      <c r="F24" s="1"/>
      <c r="G24" s="1"/>
      <c r="H24" s="1"/>
    </row>
    <row r="25" spans="1:10" x14ac:dyDescent="0.2">
      <c r="A25" s="10" t="s">
        <v>3</v>
      </c>
      <c r="B25" s="19">
        <v>371962</v>
      </c>
      <c r="C25" s="18">
        <v>444000000</v>
      </c>
      <c r="D25" s="17">
        <v>215.83</v>
      </c>
      <c r="E25" s="17">
        <f>C25/(B25*D25)</f>
        <v>5.5306042772637678</v>
      </c>
      <c r="F25" s="2"/>
      <c r="G25" s="2"/>
      <c r="H25" s="13"/>
    </row>
    <row r="26" spans="1:10" x14ac:dyDescent="0.2">
      <c r="A26" s="10" t="s">
        <v>2</v>
      </c>
      <c r="B26" s="19">
        <v>212452</v>
      </c>
      <c r="C26" s="19">
        <v>67000000</v>
      </c>
      <c r="D26" s="14">
        <v>68.17</v>
      </c>
      <c r="E26" s="14">
        <f>C26/(B26*D26)</f>
        <v>4.6261603801533902</v>
      </c>
      <c r="F26" s="2"/>
      <c r="G26" s="2"/>
      <c r="H26" s="13"/>
    </row>
    <row r="27" spans="1:10" x14ac:dyDescent="0.2">
      <c r="A27" s="10" t="s">
        <v>1</v>
      </c>
      <c r="B27" s="20">
        <v>24720</v>
      </c>
      <c r="C27" s="20">
        <v>1000000</v>
      </c>
      <c r="D27" s="15"/>
      <c r="E27" s="15"/>
      <c r="F27" s="2"/>
      <c r="G27" s="2"/>
      <c r="H27" s="13"/>
    </row>
    <row r="28" spans="1:10" x14ac:dyDescent="0.2">
      <c r="A28" s="1"/>
      <c r="B28" s="1"/>
      <c r="C28" s="21">
        <f>SUM(C25:C27)</f>
        <v>512000000</v>
      </c>
      <c r="D28" s="22"/>
      <c r="E28" s="22"/>
      <c r="F28" s="2"/>
      <c r="G28" s="2"/>
      <c r="H28" s="13"/>
    </row>
    <row r="29" spans="1:10" x14ac:dyDescent="0.2">
      <c r="A29" s="1"/>
      <c r="B29" s="1"/>
      <c r="C29" s="34"/>
      <c r="D29" s="35"/>
      <c r="E29" s="35"/>
      <c r="F29" s="2"/>
      <c r="G29" s="2"/>
      <c r="H29" s="13"/>
    </row>
    <row r="30" spans="1:10" ht="25.5" customHeight="1" x14ac:dyDescent="0.2">
      <c r="A30" s="90" t="s">
        <v>23</v>
      </c>
      <c r="B30" s="90"/>
      <c r="C30" s="90"/>
      <c r="D30" s="46" t="s">
        <v>24</v>
      </c>
      <c r="E30" s="2"/>
      <c r="F30" s="2"/>
      <c r="G30" s="2"/>
      <c r="H30" s="2"/>
    </row>
    <row r="31" spans="1:10" ht="25.5" x14ac:dyDescent="0.2">
      <c r="A31" s="1"/>
      <c r="B31" s="49" t="s">
        <v>11</v>
      </c>
      <c r="C31" s="25" t="s">
        <v>0</v>
      </c>
      <c r="D31" s="16" t="s">
        <v>12</v>
      </c>
      <c r="E31" s="16" t="s">
        <v>4</v>
      </c>
      <c r="F31" s="1"/>
      <c r="G31" s="1"/>
      <c r="H31" s="1"/>
    </row>
    <row r="32" spans="1:10" x14ac:dyDescent="0.2">
      <c r="A32" s="10" t="s">
        <v>3</v>
      </c>
      <c r="B32" s="31">
        <v>371962</v>
      </c>
      <c r="C32" s="18">
        <f>B32*D32*E32</f>
        <v>412469223.98216283</v>
      </c>
      <c r="D32" s="70">
        <v>200.50277615331129</v>
      </c>
      <c r="E32" s="17">
        <v>5.5306042772637678</v>
      </c>
    </row>
    <row r="33" spans="1:13" x14ac:dyDescent="0.2">
      <c r="A33" s="10" t="s">
        <v>2</v>
      </c>
      <c r="B33" s="31">
        <v>212452</v>
      </c>
      <c r="C33" s="19">
        <f>B33*D33*E33</f>
        <v>98530776.01783672</v>
      </c>
      <c r="D33" s="71">
        <f>D32/2</f>
        <v>100.25138807665564</v>
      </c>
      <c r="E33" s="14">
        <v>4.6261603801533902</v>
      </c>
    </row>
    <row r="34" spans="1:13" x14ac:dyDescent="0.2">
      <c r="A34" s="10" t="s">
        <v>1</v>
      </c>
      <c r="B34" s="47">
        <v>24720</v>
      </c>
      <c r="C34" s="20">
        <v>1000000</v>
      </c>
      <c r="D34" s="15"/>
      <c r="E34" s="15"/>
    </row>
    <row r="35" spans="1:13" x14ac:dyDescent="0.2">
      <c r="B35" s="1"/>
      <c r="C35" s="48">
        <f>SUM(C32:C34)</f>
        <v>511999999.99999952</v>
      </c>
      <c r="D35" s="22"/>
      <c r="E35" s="22"/>
    </row>
    <row r="37" spans="1:13" ht="25.5" x14ac:dyDescent="0.2">
      <c r="B37" s="50" t="s">
        <v>13</v>
      </c>
      <c r="C37" s="25" t="s">
        <v>0</v>
      </c>
      <c r="D37" s="16" t="s">
        <v>12</v>
      </c>
      <c r="E37" s="16" t="s">
        <v>4</v>
      </c>
    </row>
    <row r="38" spans="1:13" x14ac:dyDescent="0.2">
      <c r="A38" s="10" t="s">
        <v>3</v>
      </c>
      <c r="B38" s="30">
        <v>362454</v>
      </c>
      <c r="C38" s="18">
        <f>B38*D38*E38</f>
        <v>380808751.31602556</v>
      </c>
      <c r="D38" s="28">
        <v>189.96843204325469</v>
      </c>
      <c r="E38" s="17">
        <v>5.5306042772637678</v>
      </c>
    </row>
    <row r="39" spans="1:13" x14ac:dyDescent="0.2">
      <c r="A39" s="10" t="s">
        <v>2</v>
      </c>
      <c r="B39" s="30">
        <v>296285</v>
      </c>
      <c r="C39" s="19">
        <f>B39*D39*E39</f>
        <v>130191248.68397453</v>
      </c>
      <c r="D39" s="29">
        <f>D38/2</f>
        <v>94.984216021627347</v>
      </c>
      <c r="E39" s="14">
        <v>4.6261603801533902</v>
      </c>
    </row>
    <row r="40" spans="1:13" x14ac:dyDescent="0.2">
      <c r="A40" s="10" t="s">
        <v>1</v>
      </c>
      <c r="B40" s="47">
        <v>24720</v>
      </c>
      <c r="C40" s="20">
        <v>1000000</v>
      </c>
      <c r="D40" s="15"/>
      <c r="E40" s="15"/>
    </row>
    <row r="41" spans="1:13" x14ac:dyDescent="0.2">
      <c r="B41" s="1"/>
      <c r="C41" s="48">
        <f>SUM(C38:C40)</f>
        <v>512000000.00000012</v>
      </c>
      <c r="D41" s="22"/>
      <c r="E41" s="22"/>
      <c r="K41" s="85"/>
      <c r="L41" s="85"/>
      <c r="M41" s="85"/>
    </row>
    <row r="42" spans="1:13" x14ac:dyDescent="0.2">
      <c r="K42" s="85"/>
      <c r="L42" s="85"/>
      <c r="M42" s="85"/>
    </row>
    <row r="43" spans="1:13" ht="25.5" x14ac:dyDescent="0.2">
      <c r="B43" s="51" t="s">
        <v>14</v>
      </c>
      <c r="C43" s="25" t="s">
        <v>0</v>
      </c>
      <c r="D43" s="16" t="s">
        <v>12</v>
      </c>
      <c r="E43" s="16" t="s">
        <v>4</v>
      </c>
      <c r="K43" s="85"/>
      <c r="L43" s="86"/>
      <c r="M43" s="85"/>
    </row>
    <row r="44" spans="1:13" x14ac:dyDescent="0.2">
      <c r="A44" s="10" t="s">
        <v>3</v>
      </c>
      <c r="B44" s="32">
        <v>392000</v>
      </c>
      <c r="C44" s="18">
        <f>B44*D44*E44</f>
        <v>369195282.0734843</v>
      </c>
      <c r="D44" s="26">
        <v>170.2932721183613</v>
      </c>
      <c r="E44" s="17">
        <v>5.5306042772637678</v>
      </c>
      <c r="G44" s="1"/>
      <c r="K44" s="85"/>
      <c r="L44" s="85"/>
      <c r="M44" s="85"/>
    </row>
    <row r="45" spans="1:13" x14ac:dyDescent="0.2">
      <c r="A45" s="10" t="s">
        <v>2</v>
      </c>
      <c r="B45" s="32">
        <v>360000</v>
      </c>
      <c r="C45" s="19">
        <f>B45*D45*E45</f>
        <v>141804717.92651573</v>
      </c>
      <c r="D45" s="27">
        <f>D44/2</f>
        <v>85.146636059180651</v>
      </c>
      <c r="E45" s="14">
        <v>4.6261603801533902</v>
      </c>
      <c r="G45" s="1"/>
    </row>
    <row r="46" spans="1:13" x14ac:dyDescent="0.2">
      <c r="A46" s="10" t="s">
        <v>1</v>
      </c>
      <c r="B46" s="47">
        <v>24720</v>
      </c>
      <c r="C46" s="20">
        <v>1000000</v>
      </c>
      <c r="D46" s="15"/>
      <c r="E46" s="15"/>
    </row>
    <row r="47" spans="1:13" x14ac:dyDescent="0.2">
      <c r="B47" s="1"/>
      <c r="C47" s="48">
        <f>SUM(C44:C46)</f>
        <v>512000000</v>
      </c>
      <c r="D47" s="22"/>
      <c r="E47" s="22"/>
    </row>
  </sheetData>
  <mergeCells count="5">
    <mergeCell ref="G14:H14"/>
    <mergeCell ref="B14:E14"/>
    <mergeCell ref="A30:C30"/>
    <mergeCell ref="D6:E6"/>
    <mergeCell ref="A23:C23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NAAMSA Analysis</vt:lpstr>
      <vt:lpstr>'NAAMSA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VSharma</cp:lastModifiedBy>
  <cp:lastPrinted>2012-12-14T13:27:59Z</cp:lastPrinted>
  <dcterms:created xsi:type="dcterms:W3CDTF">2012-12-12T13:02:53Z</dcterms:created>
  <dcterms:modified xsi:type="dcterms:W3CDTF">2012-12-14T13:40:46Z</dcterms:modified>
</cp:coreProperties>
</file>